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K14"/>
  <c r="K13"/>
  <c r="K12"/>
  <c r="K11"/>
  <c r="K10"/>
  <c r="K9"/>
  <c r="K8"/>
  <c r="J50"/>
  <c r="J49"/>
  <c r="J48"/>
  <c r="J47"/>
  <c r="J46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H30"/>
  <c r="D18"/>
  <c r="K18" s="1"/>
  <c r="E18"/>
  <c r="D26"/>
  <c r="E26"/>
  <c r="I26"/>
  <c r="H26"/>
  <c r="E7"/>
  <c r="D7"/>
  <c r="I7"/>
  <c r="H7"/>
  <c r="I22"/>
  <c r="H22"/>
  <c r="I18"/>
  <c r="L18" s="1"/>
  <c r="H18"/>
  <c r="I48"/>
  <c r="H48"/>
  <c r="I45"/>
  <c r="J45" s="1"/>
  <c r="H45"/>
  <c r="I40"/>
  <c r="H40"/>
  <c r="I37"/>
  <c r="H37"/>
  <c r="I16"/>
  <c r="J16" s="1"/>
  <c r="H16"/>
  <c r="E48"/>
  <c r="D48"/>
  <c r="E45"/>
  <c r="L45" s="1"/>
  <c r="D45"/>
  <c r="K45" s="1"/>
  <c r="E40"/>
  <c r="D40"/>
  <c r="E37"/>
  <c r="D37"/>
  <c r="E30"/>
  <c r="D30"/>
  <c r="E22"/>
  <c r="D22"/>
  <c r="E16"/>
  <c r="F16" s="1"/>
  <c r="D16"/>
  <c r="L26" l="1"/>
  <c r="F26"/>
  <c r="L22"/>
  <c r="J18"/>
  <c r="J37"/>
  <c r="L37"/>
  <c r="K37"/>
  <c r="J26"/>
  <c r="K26"/>
  <c r="J22"/>
  <c r="K22"/>
  <c r="L16"/>
  <c r="F45"/>
  <c r="F37"/>
  <c r="F22"/>
  <c r="F18"/>
  <c r="D51"/>
  <c r="E51"/>
  <c r="F7"/>
  <c r="L7"/>
  <c r="K7"/>
  <c r="I51"/>
  <c r="J7"/>
  <c r="H51"/>
  <c r="J51" l="1"/>
  <c r="L51"/>
  <c r="K51"/>
  <c r="F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<sst xmlns="http://schemas.openxmlformats.org/spreadsheetml/2006/main" count="61" uniqueCount="58">
  <si>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</si>
  <si>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</si>
  <si>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</si>
  <si>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</si>
  <si>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</si>
  <si>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</si>
  <si>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</si>
  <si>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</si>
  <si>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</si>
  <si>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</si>
  <si>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</si>
  <si>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</si>
  <si>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</si>
  <si>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</si>
  <si>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</si>
  <si>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</si>
  <si>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</si>
  <si>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</si>
  <si>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</si>
  <si>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</si>
  <si>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</si>
  <si>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</si>
  <si>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</si>
  <si>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</si>
  <si>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</si>
  <si>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</si>
  <si>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</si>
  <si>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</si>
  <si>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</si>
  <si>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</si>
  <si>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</si>
  <si>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</si>
  <si>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</si>
  <si>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</si>
  <si>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</si>
  <si>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</si>
  <si>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</si>
  <si>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</si>
  <si>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</si>
  <si>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</si>
  <si>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</si>
  <si>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</si>
  <si>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</si>
  <si>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</si>
  <si>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</si>
  <si>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</si>
  <si>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</si>
  <si>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</si>
  <si>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</si>
  <si>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</si>
  <si>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</si>
  <si>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</si>
  <si>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</si>
  <si>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</si>
  <si>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</si>
  <si>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</si>
  <si>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</si>
  <si>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Раздольный сельсовет в разрезе разделов и подразделов классификации расходов за 9 месяцев 2023 года в сравнении с запланированными годовыми и с фактическими значениями за 1 полугодие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</si>
</sst>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1" zoomScale="89" zoomScaleNormal="50" zoomScaleSheetLayoutView="89" workbookViewId="0">
      <selection activeCell="D51" sqref="D51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2024748.65</v>
      </c>
      <c r="E7" s="23">
        <f>E8+E9+E10+E11+E12+E13+E14+E15</f>
        <v>1424465.73</v>
      </c>
      <c r="F7" s="21">
        <f t="shared" ref="F7:F51" si="0">AVERAGE(E7/D7*100)</f>
        <v>70.352719089354622</v>
      </c>
      <c r="G7" s="22"/>
      <c r="H7" s="23">
        <f>H8+H9+H10+H11+H12+H13+H14+H15</f>
        <v>2466219.65</v>
      </c>
      <c r="I7" s="23">
        <f>I8+I9+I10+I11+I12+I13+I14+I15</f>
        <v>1565751.29</v>
      </c>
      <c r="J7" s="24">
        <f t="shared" ref="J7:J51" si="1">AVERAGE(I7/H7*100)</f>
        <v>63.487909116286545</v>
      </c>
      <c r="K7" s="25">
        <f>H7-D7</f>
        <v>441471</v>
      </c>
      <c r="L7" s="24">
        <f>I7-E7</f>
        <v>141285.56000000006</v>
      </c>
    </row>
    <row r="8" spans="1:12" s="8" customFormat="1" ht="91.5" customHeight="1">
      <c r="A8" s="38"/>
      <c r="B8" s="11">
        <v>102</v>
      </c>
      <c r="C8" s="11" t="s">
        <v>2</v>
      </c>
      <c r="D8" s="34">
        <v>544000</v>
      </c>
      <c r="E8" s="34">
        <v>405967.4</v>
      </c>
      <c r="F8" s="21">
        <f t="shared" si="0"/>
        <v>74.62636029411766</v>
      </c>
      <c r="G8" s="10"/>
      <c r="H8" s="18">
        <v>613000</v>
      </c>
      <c r="I8" s="18">
        <v>433213.78</v>
      </c>
      <c r="J8" s="24">
        <f t="shared" si="1"/>
        <v>70.671089722675376</v>
      </c>
      <c r="K8" s="25">
        <f t="shared" ref="K8:K51" si="2">H8-D8</f>
        <v>69000</v>
      </c>
      <c r="L8" s="24">
        <f t="shared" ref="L8:L51" si="3">I8-E8</f>
        <v>27246.380000000005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1150948.6499999999</v>
      </c>
      <c r="E10" s="34">
        <v>832998.33</v>
      </c>
      <c r="F10" s="21">
        <f t="shared" si="0"/>
        <v>72.37493436392667</v>
      </c>
      <c r="G10" s="10"/>
      <c r="H10" s="18">
        <v>1153239.6499999999</v>
      </c>
      <c r="I10" s="18">
        <v>859637.51</v>
      </c>
      <c r="J10" s="24">
        <f t="shared" si="1"/>
        <v>74.541099068177203</v>
      </c>
      <c r="K10" s="25">
        <f t="shared" si="2"/>
        <v>2291</v>
      </c>
      <c r="L10" s="24">
        <f t="shared" si="3"/>
        <v>26639.180000000051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148500</v>
      </c>
      <c r="F12" s="21">
        <f t="shared" si="0"/>
        <v>66.117542297417629</v>
      </c>
      <c r="G12" s="10"/>
      <c r="H12" s="18">
        <v>346150</v>
      </c>
      <c r="I12" s="18">
        <v>262900</v>
      </c>
      <c r="J12" s="24">
        <f t="shared" si="1"/>
        <v>75.949732774808609</v>
      </c>
      <c r="K12" s="25">
        <f t="shared" si="2"/>
        <v>121550</v>
      </c>
      <c r="L12" s="24">
        <f t="shared" si="3"/>
        <v>114400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>
        <v>10000</v>
      </c>
      <c r="E14" s="16"/>
      <c r="F14" s="21">
        <f t="shared" si="0"/>
        <v>0</v>
      </c>
      <c r="G14" s="10"/>
      <c r="H14" s="18">
        <v>10000</v>
      </c>
      <c r="I14" s="18"/>
      <c r="J14" s="24">
        <f t="shared" si="1"/>
        <v>0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95200</v>
      </c>
      <c r="E15" s="34">
        <v>37000</v>
      </c>
      <c r="F15" s="21">
        <f t="shared" si="0"/>
        <v>38.865546218487395</v>
      </c>
      <c r="G15" s="10"/>
      <c r="H15" s="18">
        <v>343830</v>
      </c>
      <c r="I15" s="18">
        <v>10000</v>
      </c>
      <c r="J15" s="24">
        <f t="shared" si="1"/>
        <v>2.908414041822994</v>
      </c>
      <c r="K15" s="25">
        <f t="shared" si="2"/>
        <v>248630</v>
      </c>
      <c r="L15" s="24">
        <f t="shared" si="3"/>
        <v>-27000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69754.039999999994</v>
      </c>
      <c r="F16" s="21">
        <f t="shared" si="0"/>
        <v>66.559198473282436</v>
      </c>
      <c r="G16" s="24"/>
      <c r="H16" s="23">
        <f>H17</f>
        <v>128500</v>
      </c>
      <c r="I16" s="23">
        <f>I17</f>
        <v>93032.04</v>
      </c>
      <c r="J16" s="24">
        <f t="shared" si="1"/>
        <v>72.398474708171207</v>
      </c>
      <c r="K16" s="25">
        <f t="shared" si="2"/>
        <v>23700</v>
      </c>
      <c r="L16" s="24">
        <f t="shared" si="3"/>
        <v>23278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69754.039999999994</v>
      </c>
      <c r="F17" s="21">
        <f t="shared" si="0"/>
        <v>66.559198473282436</v>
      </c>
      <c r="G17" s="10"/>
      <c r="H17" s="18">
        <v>128500</v>
      </c>
      <c r="I17" s="18">
        <v>93032.04</v>
      </c>
      <c r="J17" s="24">
        <f t="shared" si="1"/>
        <v>72.398474708171207</v>
      </c>
      <c r="K17" s="25">
        <f t="shared" si="2"/>
        <v>23700</v>
      </c>
      <c r="L17" s="24">
        <f t="shared" si="3"/>
        <v>23278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200000</v>
      </c>
      <c r="E18" s="20">
        <f>E19+E20+E21</f>
        <v>152227.79999999999</v>
      </c>
      <c r="F18" s="21">
        <f t="shared" si="0"/>
        <v>76.113899999999987</v>
      </c>
      <c r="G18" s="28"/>
      <c r="H18" s="23">
        <f>H19+H20+H21</f>
        <v>236000</v>
      </c>
      <c r="I18" s="23">
        <f>I19+I20+I21</f>
        <v>214897.4</v>
      </c>
      <c r="J18" s="24">
        <f t="shared" si="1"/>
        <v>91.058220338983048</v>
      </c>
      <c r="K18" s="25">
        <f t="shared" si="2"/>
        <v>36000</v>
      </c>
      <c r="L18" s="24">
        <f t="shared" si="3"/>
        <v>62669.600000000006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200000</v>
      </c>
      <c r="E21" s="34">
        <v>152227.79999999999</v>
      </c>
      <c r="F21" s="21">
        <f t="shared" si="0"/>
        <v>76.113899999999987</v>
      </c>
      <c r="G21" s="10"/>
      <c r="H21" s="18">
        <v>236000</v>
      </c>
      <c r="I21" s="18">
        <v>214897.4</v>
      </c>
      <c r="J21" s="24">
        <f t="shared" si="1"/>
        <v>91.058220338983048</v>
      </c>
      <c r="K21" s="25">
        <f t="shared" si="2"/>
        <v>36000</v>
      </c>
      <c r="L21" s="24">
        <f t="shared" si="3"/>
        <v>62669.600000000006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1619834.4</v>
      </c>
      <c r="E22" s="20">
        <f>E23+E24+E25</f>
        <v>1265984.0900000001</v>
      </c>
      <c r="F22" s="21">
        <f t="shared" si="0"/>
        <v>78.155155243029796</v>
      </c>
      <c r="G22" s="28"/>
      <c r="H22" s="23">
        <f>H23+H24+H25</f>
        <v>600000</v>
      </c>
      <c r="I22" s="23">
        <f>I23+I24+I25</f>
        <v>460780.6</v>
      </c>
      <c r="J22" s="24">
        <f t="shared" si="1"/>
        <v>76.796766666666656</v>
      </c>
      <c r="K22" s="25">
        <f t="shared" si="2"/>
        <v>-1019834.3999999999</v>
      </c>
      <c r="L22" s="24">
        <f t="shared" si="3"/>
        <v>-805203.49000000011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1619834.4</v>
      </c>
      <c r="E24" s="16">
        <v>1265984.0900000001</v>
      </c>
      <c r="F24" s="21">
        <f t="shared" si="0"/>
        <v>78.155155243029796</v>
      </c>
      <c r="G24" s="10"/>
      <c r="H24" s="18">
        <v>600000</v>
      </c>
      <c r="I24" s="18">
        <v>460780.6</v>
      </c>
      <c r="J24" s="24">
        <f t="shared" si="1"/>
        <v>76.796766666666656</v>
      </c>
      <c r="K24" s="25">
        <f t="shared" si="2"/>
        <v>-1019834.3999999999</v>
      </c>
      <c r="L24" s="24">
        <f t="shared" si="3"/>
        <v>-805203.49000000011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221308.99</v>
      </c>
      <c r="E26" s="23">
        <f>E27+E28+E29</f>
        <v>221270.81</v>
      </c>
      <c r="F26" s="21">
        <f t="shared" si="0"/>
        <v>99.982748102551099</v>
      </c>
      <c r="G26" s="28"/>
      <c r="H26" s="23">
        <f>H27+H28+H29</f>
        <v>226592.35</v>
      </c>
      <c r="I26" s="23">
        <f>I27+I28+I29</f>
        <v>134892.35999999999</v>
      </c>
      <c r="J26" s="24">
        <f t="shared" si="1"/>
        <v>59.530853534993568</v>
      </c>
      <c r="K26" s="25">
        <f t="shared" si="2"/>
        <v>5283.3600000000151</v>
      </c>
      <c r="L26" s="24">
        <f t="shared" si="3"/>
        <v>-86378.450000000012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171233</v>
      </c>
      <c r="E28" s="34">
        <v>171194.82</v>
      </c>
      <c r="F28" s="21">
        <f t="shared" si="0"/>
        <v>99.977702896053927</v>
      </c>
      <c r="G28" s="10"/>
      <c r="H28" s="18">
        <v>166781.20000000001</v>
      </c>
      <c r="I28" s="18">
        <v>79256.800000000003</v>
      </c>
      <c r="J28" s="24">
        <f t="shared" si="1"/>
        <v>47.521423277923411</v>
      </c>
      <c r="K28" s="25">
        <f t="shared" si="2"/>
        <v>-4451.7999999999884</v>
      </c>
      <c r="L28" s="24">
        <f t="shared" si="3"/>
        <v>-91938.02</v>
      </c>
    </row>
    <row r="29" spans="1:12" s="8" customFormat="1">
      <c r="A29" s="38"/>
      <c r="B29" s="11">
        <v>503</v>
      </c>
      <c r="C29" s="11" t="s">
        <v>53</v>
      </c>
      <c r="D29" s="34">
        <v>50075.99</v>
      </c>
      <c r="E29" s="34">
        <v>50075.99</v>
      </c>
      <c r="F29" s="21">
        <f t="shared" si="0"/>
        <v>100</v>
      </c>
      <c r="G29" s="10"/>
      <c r="H29" s="18">
        <v>59811.15</v>
      </c>
      <c r="I29" s="18">
        <v>55635.56</v>
      </c>
      <c r="J29" s="24">
        <f t="shared" si="1"/>
        <v>93.0187097221839</v>
      </c>
      <c r="K29" s="25">
        <f t="shared" si="2"/>
        <v>9735.1600000000035</v>
      </c>
      <c r="L29" s="24">
        <f t="shared" si="3"/>
        <v>5559.57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744691.01</v>
      </c>
      <c r="E37" s="20">
        <f>E38+E39</f>
        <v>495914.47</v>
      </c>
      <c r="F37" s="21">
        <f t="shared" si="0"/>
        <v>66.593320362495035</v>
      </c>
      <c r="G37" s="28"/>
      <c r="H37" s="23">
        <f>H38+H39</f>
        <v>741546</v>
      </c>
      <c r="I37" s="23">
        <f>I38+I39</f>
        <v>577456.39</v>
      </c>
      <c r="J37" s="24">
        <f t="shared" si="1"/>
        <v>77.871958044409922</v>
      </c>
      <c r="K37" s="25">
        <f t="shared" si="2"/>
        <v>-3145.0100000000093</v>
      </c>
      <c r="L37" s="24">
        <f t="shared" si="3"/>
        <v>81541.920000000042</v>
      </c>
    </row>
    <row r="38" spans="1:12" s="8" customFormat="1">
      <c r="A38" s="38"/>
      <c r="B38" s="11">
        <v>801</v>
      </c>
      <c r="C38" s="11" t="s">
        <v>27</v>
      </c>
      <c r="D38" s="34">
        <v>744691.01</v>
      </c>
      <c r="E38" s="34">
        <v>495914.47</v>
      </c>
      <c r="F38" s="21">
        <f t="shared" si="0"/>
        <v>66.593320362495035</v>
      </c>
      <c r="G38" s="10"/>
      <c r="H38" s="18">
        <v>741546</v>
      </c>
      <c r="I38" s="18">
        <v>577456.39</v>
      </c>
      <c r="J38" s="24">
        <f t="shared" si="1"/>
        <v>77.871958044409922</v>
      </c>
      <c r="K38" s="25">
        <f t="shared" si="2"/>
        <v>-3145.0100000000093</v>
      </c>
      <c r="L38" s="24">
        <f t="shared" si="3"/>
        <v>81541.920000000042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0</v>
      </c>
      <c r="E45" s="20">
        <f>E46+E47</f>
        <v>0</v>
      </c>
      <c r="F45" s="21" t="e">
        <f t="shared" si="0"/>
        <v>#DIV/0!</v>
      </c>
      <c r="G45" s="28"/>
      <c r="H45" s="23">
        <f>H46+H47</f>
        <v>1083700</v>
      </c>
      <c r="I45" s="23">
        <f>I46+I47</f>
        <v>325097.28000000003</v>
      </c>
      <c r="J45" s="24">
        <f t="shared" si="1"/>
        <v>29.998826243425302</v>
      </c>
      <c r="K45" s="25">
        <f t="shared" si="2"/>
        <v>1083700</v>
      </c>
      <c r="L45" s="24">
        <f t="shared" si="3"/>
        <v>325097.28000000003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/>
      <c r="E47" s="34"/>
      <c r="F47" s="21" t="e">
        <f t="shared" si="0"/>
        <v>#DIV/0!</v>
      </c>
      <c r="G47" s="9"/>
      <c r="H47" s="18">
        <v>1083700</v>
      </c>
      <c r="I47" s="18">
        <v>325097.28000000003</v>
      </c>
      <c r="J47" s="24">
        <f t="shared" si="1"/>
        <v>29.998826243425302</v>
      </c>
      <c r="K47" s="25">
        <f t="shared" si="2"/>
        <v>1083700</v>
      </c>
      <c r="L47" s="24">
        <f t="shared" si="3"/>
        <v>325097.28000000003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4915383.05</v>
      </c>
      <c r="E51" s="23">
        <f>E7+E16+E18+E22+E26+E30+E37+E40+E45+E48</f>
        <v>3629616.9400000004</v>
      </c>
      <c r="F51" s="21">
        <f t="shared" si="0"/>
        <v>73.841995691464987</v>
      </c>
      <c r="G51" s="28"/>
      <c r="H51" s="23">
        <f>H7+H16+H18+H22+H26+H30+H37+H40+H45+H48</f>
        <v>5482558</v>
      </c>
      <c r="I51" s="23">
        <f>I7+I16+I18+I22+I26+I30+I37+I40+I45+I48</f>
        <v>3371907.3600000003</v>
      </c>
      <c r="J51" s="24">
        <f t="shared" si="1"/>
        <v>61.502447580125931</v>
      </c>
      <c r="K51" s="25">
        <f t="shared" si="2"/>
        <v>567174.95000000019</v>
      </c>
      <c r="L51" s="24">
        <f t="shared" si="3"/>
        <v>-257709.58000000007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2023-10-10T09:53:13Z</dcterms:modified>
</cp:coreProperties>
</file>